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</sheets>
  <definedNames/>
  <calcPr fullCalcOnLoad="1"/>
</workbook>
</file>

<file path=xl/sharedStrings.xml><?xml version="1.0" encoding="utf-8"?>
<sst xmlns="http://schemas.openxmlformats.org/spreadsheetml/2006/main" count="349" uniqueCount="99">
  <si>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</si>
  <si>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</si>
  <si>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</si>
  <si>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</si>
  <si>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</si>
  <si>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</si>
  <si>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</si>
  <si>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</si>
  <si>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</si>
  <si>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</si>
  <si>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</si>
  <si>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</si>
  <si>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</si>
  <si>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</si>
  <si>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Чайкиной</t>
  </si>
  <si>
    <t>01.04.2013 г.</t>
  </si>
  <si>
    <t>ИТОГО ПО ДОМУ</t>
  </si>
  <si>
    <t>Январь 2019г.</t>
  </si>
  <si>
    <t>Вид работ</t>
  </si>
  <si>
    <t>Место проведения работ</t>
  </si>
  <si>
    <t>Сумма</t>
  </si>
  <si>
    <t>Смена трубопровода ф 63 мм (ввод ХВС)</t>
  </si>
  <si>
    <t>Л.Чайкиной ,42</t>
  </si>
  <si>
    <t xml:space="preserve">1-й подъезд </t>
  </si>
  <si>
    <t>ИТОГО</t>
  </si>
  <si>
    <t>февраль 2019г.</t>
  </si>
  <si>
    <t xml:space="preserve">смена трубопровода ф 20 мм </t>
  </si>
  <si>
    <t>л.Чайкиной ,42</t>
  </si>
  <si>
    <t>обратка кв.10,13 ремонт</t>
  </si>
  <si>
    <t>герметизация межпанельных швов</t>
  </si>
  <si>
    <t>кв.30,33</t>
  </si>
  <si>
    <t>проверка технического состояния вентиляционных и дымовых каналов</t>
  </si>
  <si>
    <t>кв.1,12,15,16,17,19,18,22,24,25, 33,34,35,39,41,42,47,50,51</t>
  </si>
  <si>
    <t>март 2019г.</t>
  </si>
  <si>
    <t xml:space="preserve">Смена труб ЦК </t>
  </si>
  <si>
    <t>кв.1,10,13</t>
  </si>
  <si>
    <t>Установка крана шарового ф 15 мм</t>
  </si>
  <si>
    <t>кв.35,39 (ГВС и ХВС ,ЦК)</t>
  </si>
  <si>
    <t>проверка технического состояния вентиляционных  каналов</t>
  </si>
  <si>
    <t>кв.2,4,8,9,17,23,36,46,52,57,59,63,67,63,67,69,70,72,78</t>
  </si>
  <si>
    <t>Апрель 2019г.</t>
  </si>
  <si>
    <t>Май 2019г.</t>
  </si>
  <si>
    <t>Июнь 2019г.</t>
  </si>
  <si>
    <t>Июль 2019г.</t>
  </si>
  <si>
    <t>Гидравлические испытания теплообменника ф 108 мм ,L-2м ,4 секций</t>
  </si>
  <si>
    <t>Гидравлическое испытание внутридомовой системы ЦО</t>
  </si>
  <si>
    <t>л.Чайкиной, 42</t>
  </si>
  <si>
    <t>Август 2019г.</t>
  </si>
  <si>
    <t>замена табличек (№ подъезда)</t>
  </si>
  <si>
    <t>1-6-й подъезд</t>
  </si>
  <si>
    <t>кв.23,33,36,39</t>
  </si>
  <si>
    <t>кв.48,51,50,54,55,32,34,35,43,44, 46,47,1,2,4,5,8,11,12,15,29,30</t>
  </si>
  <si>
    <t>кв.70,73,75,78,57,59,63,65,67,68, 69,16,17,1,8,19,22,49,56</t>
  </si>
  <si>
    <t>сентябрь 2019г.</t>
  </si>
  <si>
    <t>октябрь 2019г.</t>
  </si>
  <si>
    <t>ноябрь 2019г.</t>
  </si>
  <si>
    <t>декабрь 2019г.</t>
  </si>
  <si>
    <t>Работы по аварийному ремонту общего имущества МКД с января по декабрь  2019г.</t>
  </si>
  <si>
    <t>ремонт мягкой кровли в местах ливневки на 5-ти этажном ж/д</t>
  </si>
  <si>
    <t>над 4-м подъездом, вокруг ливневки</t>
  </si>
  <si>
    <t xml:space="preserve">смена трубопровода ф25 мм </t>
  </si>
  <si>
    <t>кв.61,63 ЦО п/п</t>
  </si>
  <si>
    <t>Всего</t>
  </si>
  <si>
    <t>Январь 2019 г.</t>
  </si>
  <si>
    <t>очистка придомовой территории от снега</t>
  </si>
  <si>
    <t>Л.Чайкиной, 42</t>
  </si>
  <si>
    <t>очистка кровли от снега</t>
  </si>
  <si>
    <t>техническое обслуживание УУТЭ</t>
  </si>
  <si>
    <t>ЦО и ГВС</t>
  </si>
  <si>
    <t>техническое обслуживание ОПУЭ</t>
  </si>
  <si>
    <t xml:space="preserve">Обходы и осмотры инженерных коммуникаций </t>
  </si>
  <si>
    <t xml:space="preserve">Осмотр электросчетчика </t>
  </si>
  <si>
    <t>кв.1-80</t>
  </si>
  <si>
    <t>апрель 2019г.</t>
  </si>
  <si>
    <t>ремонт теплообменника (1шт.-труба ф108мм прим.)</t>
  </si>
  <si>
    <t>благоустройство придомовой территории (окраска деровьев и бордюров)</t>
  </si>
  <si>
    <t>установка бельевых стоек</t>
  </si>
  <si>
    <t>дезинсекция подвальных помещений</t>
  </si>
  <si>
    <t>май 2019г.</t>
  </si>
  <si>
    <t>закрытие отопительного периода. Слив воды из системы</t>
  </si>
  <si>
    <t>установка крана шарового ф15мм</t>
  </si>
  <si>
    <t>кв.80</t>
  </si>
  <si>
    <t>июнь 2019г.</t>
  </si>
  <si>
    <t>покос придомовой территории</t>
  </si>
  <si>
    <t>Установка автоматических выключателей МОП</t>
  </si>
  <si>
    <t>кв.57</t>
  </si>
  <si>
    <t xml:space="preserve">Ремонт лавочки и детской горки </t>
  </si>
  <si>
    <t xml:space="preserve">замена коренного крана </t>
  </si>
  <si>
    <t>кв.10</t>
  </si>
  <si>
    <t>смена трубопровода ф 110,50мм</t>
  </si>
  <si>
    <t>кв.67 ЦК</t>
  </si>
  <si>
    <t>смена трубопровода ф 20 мм</t>
  </si>
  <si>
    <t>кв.7-10 ЦО</t>
  </si>
  <si>
    <t>подготовка к запуску системы ЦО в ж/д</t>
  </si>
  <si>
    <t>смена трубопровода ф25мм</t>
  </si>
  <si>
    <t>кв.57,59 ЦО п/п</t>
  </si>
  <si>
    <t>ВСЕГО</t>
  </si>
  <si>
    <t>Наименование работ</t>
  </si>
  <si>
    <t>Стоимость,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</si>
</sst>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7" fillId="36" borderId="0" xfId="0" applyNumberFormat="1" applyFont="1" applyFill="1" applyBorder="1" applyAlignment="1">
      <alignment horizontal="center" wrapText="1"/>
    </xf>
    <xf numFmtId="0" fontId="8" fillId="36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0" fillId="0" borderId="10" xfId="0" applyNumberFormat="1" applyFont="1" applyBorder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1" fillId="35" borderId="0" xfId="0" applyFont="1" applyFill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36" borderId="0" xfId="0" applyNumberFormat="1" applyFont="1" applyFill="1" applyBorder="1" applyAlignment="1">
      <alignment horizontal="center"/>
    </xf>
    <xf numFmtId="164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00390625" style="0" customWidth="1"/>
    <col min="3" max="3" width="7.140625" style="0" customWidth="1"/>
    <col min="4" max="4" width="34.57421875" style="0" customWidth="1"/>
    <col min="5" max="5" width="19.140625" style="0" customWidth="1"/>
    <col min="6" max="6" width="16.28125" style="0" customWidth="1"/>
    <col min="7" max="7" width="22.7109375" style="0" customWidth="1"/>
    <col min="8" max="8" width="14.28125" style="0" customWidth="1"/>
    <col min="9" max="9" width="21.00390625" style="0" customWidth="1"/>
    <col min="10" max="10" width="16.00390625" style="0" customWidth="1"/>
    <col min="11" max="11" width="21.28125" style="0" customWidth="1"/>
    <col min="12" max="12" width="20.140625" style="0" customWidth="1"/>
  </cols>
  <sheetData>
    <row r="1" spans="1:12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8" t="s">
        <v>1</v>
      </c>
      <c r="B3" s="49" t="s">
        <v>2</v>
      </c>
      <c r="C3" s="49"/>
      <c r="D3" s="50" t="s">
        <v>3</v>
      </c>
      <c r="E3" s="51" t="s">
        <v>4</v>
      </c>
      <c r="F3" s="51" t="s">
        <v>5</v>
      </c>
      <c r="G3" s="50" t="s">
        <v>6</v>
      </c>
      <c r="H3" s="50" t="s">
        <v>7</v>
      </c>
      <c r="I3" s="50" t="s">
        <v>8</v>
      </c>
      <c r="J3" s="51" t="s">
        <v>9</v>
      </c>
      <c r="K3" s="51" t="s">
        <v>10</v>
      </c>
      <c r="L3" s="51" t="s">
        <v>11</v>
      </c>
    </row>
    <row r="4" spans="1:12" ht="29.25" customHeight="1">
      <c r="A4" s="48"/>
      <c r="B4" s="4" t="s">
        <v>12</v>
      </c>
      <c r="C4" s="4" t="s">
        <v>13</v>
      </c>
      <c r="D4" s="50"/>
      <c r="E4" s="50"/>
      <c r="F4" s="51"/>
      <c r="G4" s="50"/>
      <c r="H4" s="50"/>
      <c r="I4" s="50"/>
      <c r="J4" s="50"/>
      <c r="K4" s="50"/>
      <c r="L4" s="51"/>
    </row>
    <row r="5" spans="1:12" ht="15.75">
      <c r="A5" s="5">
        <v>44</v>
      </c>
      <c r="B5" s="6" t="s">
        <v>14</v>
      </c>
      <c r="C5" s="7">
        <v>42</v>
      </c>
      <c r="D5" s="5"/>
      <c r="E5" s="8"/>
      <c r="F5" s="8"/>
      <c r="G5" s="8"/>
      <c r="H5" s="8"/>
      <c r="I5" s="8"/>
      <c r="J5" s="8"/>
      <c r="K5" s="8"/>
      <c r="L5" s="9" t="s">
        <v>15</v>
      </c>
    </row>
    <row r="6" spans="1:12" ht="15.75">
      <c r="A6" s="5"/>
      <c r="B6" s="52" t="s">
        <v>16</v>
      </c>
      <c r="C6" s="52"/>
      <c r="D6" s="52"/>
      <c r="E6">
        <v>46176.49</v>
      </c>
      <c r="F6" s="11">
        <v>-266877.54</v>
      </c>
      <c r="G6">
        <v>1009674.74</v>
      </c>
      <c r="H6">
        <v>998860.29</v>
      </c>
      <c r="I6">
        <v>821153.66</v>
      </c>
      <c r="J6">
        <v>-89170.91</v>
      </c>
      <c r="K6">
        <v>56990.94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="80" zoomScaleNormal="80" zoomScalePageLayoutView="0" workbookViewId="0" topLeftCell="A61">
      <selection activeCell="E85" sqref="E85"/>
    </sheetView>
  </sheetViews>
  <sheetFormatPr defaultColWidth="11.57421875" defaultRowHeight="12.75"/>
  <cols>
    <col min="1" max="1" width="8.7109375" style="0" customWidth="1"/>
    <col min="2" max="2" width="48.851562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53" t="s">
        <v>17</v>
      </c>
      <c r="B1" s="53"/>
      <c r="C1" s="53"/>
      <c r="D1" s="53"/>
      <c r="E1" s="53"/>
    </row>
    <row r="2" spans="1:5" ht="15.75">
      <c r="A2" s="12" t="s">
        <v>1</v>
      </c>
      <c r="B2" s="13" t="s">
        <v>18</v>
      </c>
      <c r="C2" s="13" t="s">
        <v>2</v>
      </c>
      <c r="D2" s="13" t="s">
        <v>19</v>
      </c>
      <c r="E2" s="13" t="s">
        <v>20</v>
      </c>
    </row>
    <row r="3" spans="1:5" ht="14.25">
      <c r="A3" s="14">
        <v>1</v>
      </c>
      <c r="B3" s="15" t="s">
        <v>21</v>
      </c>
      <c r="C3" s="14" t="s">
        <v>22</v>
      </c>
      <c r="D3" s="14" t="s">
        <v>23</v>
      </c>
      <c r="E3" s="14">
        <f>5075.63</f>
        <v>5075.63</v>
      </c>
    </row>
    <row r="4" spans="1:5" ht="14.25">
      <c r="A4" s="14">
        <v>2</v>
      </c>
      <c r="B4" s="16"/>
      <c r="C4" s="16"/>
      <c r="D4" s="16"/>
      <c r="E4" s="16"/>
    </row>
    <row r="5" spans="1:5" ht="15">
      <c r="A5" s="17"/>
      <c r="B5" s="17" t="s">
        <v>24</v>
      </c>
      <c r="C5" s="17"/>
      <c r="D5" s="17"/>
      <c r="E5" s="17">
        <f>E3+E4</f>
        <v>5075.63</v>
      </c>
    </row>
    <row r="6" spans="1:5" s="19" customFormat="1" ht="15">
      <c r="A6" s="18"/>
      <c r="B6" s="18"/>
      <c r="C6" s="18"/>
      <c r="D6" s="18"/>
      <c r="E6" s="18"/>
    </row>
    <row r="7" spans="1:5" ht="18">
      <c r="A7" s="53" t="s">
        <v>25</v>
      </c>
      <c r="B7" s="53"/>
      <c r="C7" s="53"/>
      <c r="D7" s="53"/>
      <c r="E7" s="53"/>
    </row>
    <row r="8" spans="1:5" ht="15.75">
      <c r="A8" s="12" t="s">
        <v>1</v>
      </c>
      <c r="B8" s="13" t="s">
        <v>18</v>
      </c>
      <c r="C8" s="13" t="s">
        <v>2</v>
      </c>
      <c r="D8" s="13" t="s">
        <v>19</v>
      </c>
      <c r="E8" s="13" t="s">
        <v>20</v>
      </c>
    </row>
    <row r="9" spans="1:5" ht="14.25">
      <c r="A9" s="14">
        <v>1</v>
      </c>
      <c r="B9" s="20" t="s">
        <v>26</v>
      </c>
      <c r="C9" s="14" t="s">
        <v>27</v>
      </c>
      <c r="D9" s="14" t="s">
        <v>28</v>
      </c>
      <c r="E9" s="14">
        <f>3839.51</f>
        <v>3839.51</v>
      </c>
    </row>
    <row r="10" spans="1:5" ht="14.25">
      <c r="A10" s="14">
        <v>2</v>
      </c>
      <c r="B10" s="16" t="s">
        <v>29</v>
      </c>
      <c r="C10" s="16" t="s">
        <v>27</v>
      </c>
      <c r="D10" s="16" t="s">
        <v>30</v>
      </c>
      <c r="E10" s="16">
        <f>30030.63</f>
        <v>30030.63</v>
      </c>
    </row>
    <row r="11" spans="1:5" ht="36" customHeight="1">
      <c r="A11" s="14">
        <v>3</v>
      </c>
      <c r="B11" s="20" t="s">
        <v>31</v>
      </c>
      <c r="C11" s="14" t="s">
        <v>27</v>
      </c>
      <c r="D11" s="20" t="s">
        <v>32</v>
      </c>
      <c r="E11" s="14">
        <f>3941.6</f>
        <v>3941.6</v>
      </c>
    </row>
    <row r="12" spans="1:5" ht="15">
      <c r="A12" s="17"/>
      <c r="B12" s="17" t="s">
        <v>24</v>
      </c>
      <c r="C12" s="17"/>
      <c r="D12" s="17"/>
      <c r="E12" s="17">
        <f>E10+E9+E11</f>
        <v>37811.74</v>
      </c>
    </row>
    <row r="13" spans="1:5" s="19" customFormat="1" ht="15">
      <c r="A13" s="18"/>
      <c r="B13" s="18"/>
      <c r="C13" s="18"/>
      <c r="D13" s="18"/>
      <c r="E13" s="18"/>
    </row>
    <row r="14" spans="1:5" ht="18">
      <c r="A14" s="54" t="s">
        <v>33</v>
      </c>
      <c r="B14" s="54"/>
      <c r="C14" s="54"/>
      <c r="D14" s="54"/>
      <c r="E14" s="54"/>
    </row>
    <row r="15" spans="1:5" ht="15.75">
      <c r="A15" s="12" t="s">
        <v>1</v>
      </c>
      <c r="B15" s="13" t="s">
        <v>18</v>
      </c>
      <c r="C15" s="13" t="s">
        <v>2</v>
      </c>
      <c r="D15" s="13" t="s">
        <v>19</v>
      </c>
      <c r="E15" s="13" t="s">
        <v>20</v>
      </c>
    </row>
    <row r="16" spans="1:5" ht="14.25">
      <c r="A16" s="14">
        <v>1</v>
      </c>
      <c r="B16" s="16" t="s">
        <v>34</v>
      </c>
      <c r="C16" s="16" t="s">
        <v>27</v>
      </c>
      <c r="D16" s="16" t="s">
        <v>35</v>
      </c>
      <c r="E16" s="16">
        <f>5854.7</f>
        <v>5854.7</v>
      </c>
    </row>
    <row r="17" spans="1:5" ht="14.25">
      <c r="A17" s="14">
        <v>2</v>
      </c>
      <c r="B17" s="16" t="s">
        <v>36</v>
      </c>
      <c r="C17" s="16" t="s">
        <v>27</v>
      </c>
      <c r="D17" s="16" t="s">
        <v>37</v>
      </c>
      <c r="E17" s="16">
        <f>2016.9</f>
        <v>2016.9</v>
      </c>
    </row>
    <row r="18" spans="1:5" ht="28.5">
      <c r="A18" s="14">
        <v>3</v>
      </c>
      <c r="B18" s="16" t="s">
        <v>38</v>
      </c>
      <c r="C18" s="16" t="s">
        <v>27</v>
      </c>
      <c r="D18" s="16" t="s">
        <v>39</v>
      </c>
      <c r="E18" s="16">
        <f>3588</f>
        <v>3588</v>
      </c>
    </row>
    <row r="19" spans="1:5" ht="14.25">
      <c r="A19" s="14">
        <v>4</v>
      </c>
      <c r="B19" s="16"/>
      <c r="C19" s="16"/>
      <c r="D19" s="16"/>
      <c r="E19" s="16"/>
    </row>
    <row r="20" spans="1:5" ht="14.25">
      <c r="A20" s="14">
        <v>5</v>
      </c>
      <c r="B20" s="16"/>
      <c r="C20" s="16"/>
      <c r="D20" s="16"/>
      <c r="E20" s="16"/>
    </row>
    <row r="21" spans="1:5" ht="15">
      <c r="A21" s="17"/>
      <c r="B21" s="17" t="s">
        <v>24</v>
      </c>
      <c r="C21" s="17"/>
      <c r="D21" s="17"/>
      <c r="E21" s="17">
        <f>E16+E17+E18+E19+E20</f>
        <v>11459.6</v>
      </c>
    </row>
    <row r="22" spans="1:5" s="19" customFormat="1" ht="15">
      <c r="A22" s="18"/>
      <c r="B22" s="18"/>
      <c r="C22" s="18"/>
      <c r="D22" s="18"/>
      <c r="E22" s="18"/>
    </row>
    <row r="23" spans="1:5" ht="18">
      <c r="A23" s="54" t="s">
        <v>40</v>
      </c>
      <c r="B23" s="54"/>
      <c r="C23" s="54"/>
      <c r="D23" s="54"/>
      <c r="E23" s="54"/>
    </row>
    <row r="24" spans="1:5" ht="15.75">
      <c r="A24" s="12" t="s">
        <v>1</v>
      </c>
      <c r="B24" s="13" t="s">
        <v>18</v>
      </c>
      <c r="C24" s="13" t="s">
        <v>2</v>
      </c>
      <c r="D24" s="13" t="s">
        <v>19</v>
      </c>
      <c r="E24" s="13" t="s">
        <v>20</v>
      </c>
    </row>
    <row r="25" spans="1:5" ht="14.25">
      <c r="A25" s="14"/>
      <c r="B25" s="14"/>
      <c r="C25" s="16"/>
      <c r="D25" s="14"/>
      <c r="E25" s="14"/>
    </row>
    <row r="26" spans="1:5" ht="14.25">
      <c r="A26" s="14"/>
      <c r="B26" s="14"/>
      <c r="C26" s="16"/>
      <c r="D26" s="14"/>
      <c r="E26" s="16"/>
    </row>
    <row r="27" spans="1:5" ht="14.25">
      <c r="A27" s="14"/>
      <c r="B27" s="16"/>
      <c r="C27" s="16"/>
      <c r="D27" s="16"/>
      <c r="E27" s="16"/>
    </row>
    <row r="28" spans="1:5" ht="15">
      <c r="A28" s="17"/>
      <c r="B28" s="17" t="s">
        <v>24</v>
      </c>
      <c r="C28" s="17"/>
      <c r="D28" s="17"/>
      <c r="E28" s="17">
        <f>E26+E25+E27</f>
        <v>0</v>
      </c>
    </row>
    <row r="29" spans="1:5" s="19" customFormat="1" ht="15">
      <c r="A29" s="18"/>
      <c r="B29" s="18"/>
      <c r="C29" s="18"/>
      <c r="D29" s="18"/>
      <c r="E29" s="18"/>
    </row>
    <row r="30" spans="1:5" ht="18" customHeight="1">
      <c r="A30" s="55" t="s">
        <v>41</v>
      </c>
      <c r="B30" s="55"/>
      <c r="C30" s="55"/>
      <c r="D30" s="55"/>
      <c r="E30" s="55"/>
    </row>
    <row r="31" spans="1:5" ht="15.75">
      <c r="A31" s="12" t="s">
        <v>1</v>
      </c>
      <c r="B31" s="13" t="s">
        <v>18</v>
      </c>
      <c r="C31" s="13" t="s">
        <v>2</v>
      </c>
      <c r="D31" s="13" t="s">
        <v>19</v>
      </c>
      <c r="E31" s="13" t="s">
        <v>20</v>
      </c>
    </row>
    <row r="32" spans="1:5" ht="14.25">
      <c r="A32" s="14"/>
      <c r="B32" s="20"/>
      <c r="C32" s="16"/>
      <c r="D32" s="16"/>
      <c r="E32" s="16"/>
    </row>
    <row r="33" spans="1:5" ht="14.25">
      <c r="A33" s="14"/>
      <c r="B33" s="15"/>
      <c r="C33" s="14"/>
      <c r="D33" s="14"/>
      <c r="E33" s="14"/>
    </row>
    <row r="34" spans="1:5" ht="14.25">
      <c r="A34" s="14"/>
      <c r="B34" s="16"/>
      <c r="C34" s="14"/>
      <c r="D34" s="16"/>
      <c r="E34" s="16"/>
    </row>
    <row r="35" spans="1:5" ht="15">
      <c r="A35" s="17"/>
      <c r="B35" s="17" t="s">
        <v>24</v>
      </c>
      <c r="C35" s="17"/>
      <c r="D35" s="17"/>
      <c r="E35" s="17">
        <f>E34+E32+E33</f>
        <v>0</v>
      </c>
    </row>
    <row r="36" spans="1:5" ht="15">
      <c r="A36" s="21"/>
      <c r="B36" s="21"/>
      <c r="C36" s="21"/>
      <c r="D36" s="21"/>
      <c r="E36" s="21"/>
    </row>
    <row r="37" spans="1:5" ht="18">
      <c r="A37" s="54" t="s">
        <v>42</v>
      </c>
      <c r="B37" s="54"/>
      <c r="C37" s="54"/>
      <c r="D37" s="54"/>
      <c r="E37" s="54"/>
    </row>
    <row r="38" spans="1:5" ht="15.75">
      <c r="A38" s="12" t="s">
        <v>1</v>
      </c>
      <c r="B38" s="13" t="s">
        <v>18</v>
      </c>
      <c r="C38" s="13" t="s">
        <v>2</v>
      </c>
      <c r="D38" s="13" t="s">
        <v>19</v>
      </c>
      <c r="E38" s="13" t="s">
        <v>20</v>
      </c>
    </row>
    <row r="39" spans="1:5" ht="14.25">
      <c r="A39" s="14"/>
      <c r="B39" s="16"/>
      <c r="C39" s="14"/>
      <c r="D39" s="14"/>
      <c r="E39" s="14"/>
    </row>
    <row r="40" spans="1:5" ht="14.25">
      <c r="A40" s="14"/>
      <c r="B40" s="16"/>
      <c r="C40" s="16"/>
      <c r="D40" s="16"/>
      <c r="E40" s="16"/>
    </row>
    <row r="41" spans="1:5" ht="14.25">
      <c r="A41" s="14"/>
      <c r="B41" s="16"/>
      <c r="C41" s="14"/>
      <c r="D41" s="16"/>
      <c r="E41" s="16"/>
    </row>
    <row r="42" spans="1:5" ht="15">
      <c r="A42" s="17"/>
      <c r="B42" s="17" t="s">
        <v>24</v>
      </c>
      <c r="C42" s="17"/>
      <c r="D42" s="17"/>
      <c r="E42" s="17">
        <f>E41+E39+E40</f>
        <v>0</v>
      </c>
    </row>
    <row r="43" spans="1:5" ht="15">
      <c r="A43" s="21"/>
      <c r="B43" s="21"/>
      <c r="C43" s="21"/>
      <c r="D43" s="21"/>
      <c r="E43" s="21"/>
    </row>
    <row r="44" spans="1:5" ht="19.5" customHeight="1">
      <c r="A44" s="56" t="s">
        <v>43</v>
      </c>
      <c r="B44" s="56"/>
      <c r="C44" s="56"/>
      <c r="D44" s="56"/>
      <c r="E44" s="56"/>
    </row>
    <row r="45" spans="1:5" ht="15.75">
      <c r="A45" s="12" t="s">
        <v>1</v>
      </c>
      <c r="B45" s="13" t="s">
        <v>18</v>
      </c>
      <c r="C45" s="13" t="s">
        <v>2</v>
      </c>
      <c r="D45" s="13" t="s">
        <v>19</v>
      </c>
      <c r="E45" s="13" t="s">
        <v>20</v>
      </c>
    </row>
    <row r="46" spans="1:5" ht="17.25" customHeight="1">
      <c r="A46" s="14">
        <v>1</v>
      </c>
      <c r="B46" s="22"/>
      <c r="C46" s="16"/>
      <c r="D46" s="16"/>
      <c r="E46" s="16"/>
    </row>
    <row r="47" spans="1:5" ht="28.5">
      <c r="A47" s="14"/>
      <c r="B47" s="16" t="s">
        <v>44</v>
      </c>
      <c r="C47" s="16" t="s">
        <v>27</v>
      </c>
      <c r="D47" s="16"/>
      <c r="E47" s="16">
        <f>19619.67</f>
        <v>19619.67</v>
      </c>
    </row>
    <row r="48" spans="1:5" ht="28.5">
      <c r="A48" s="14">
        <v>2</v>
      </c>
      <c r="B48" s="16" t="s">
        <v>45</v>
      </c>
      <c r="C48" s="16" t="s">
        <v>46</v>
      </c>
      <c r="D48" s="16"/>
      <c r="E48" s="16">
        <f>40837.5</f>
        <v>40837.5</v>
      </c>
    </row>
    <row r="49" spans="1:5" ht="15">
      <c r="A49" s="17"/>
      <c r="B49" s="17" t="s">
        <v>24</v>
      </c>
      <c r="C49" s="17"/>
      <c r="D49" s="17"/>
      <c r="E49" s="17">
        <f>E48+E46+E47</f>
        <v>60457.17</v>
      </c>
    </row>
    <row r="50" spans="1:5" ht="15">
      <c r="A50" s="21"/>
      <c r="B50" s="21"/>
      <c r="C50" s="21"/>
      <c r="D50" s="21"/>
      <c r="E50" s="21"/>
    </row>
    <row r="51" spans="1:5" ht="18">
      <c r="A51" s="54" t="s">
        <v>47</v>
      </c>
      <c r="B51" s="54"/>
      <c r="C51" s="54"/>
      <c r="D51" s="54"/>
      <c r="E51" s="54"/>
    </row>
    <row r="52" spans="1:5" ht="15.75">
      <c r="A52" s="12" t="s">
        <v>1</v>
      </c>
      <c r="B52" s="13" t="s">
        <v>18</v>
      </c>
      <c r="C52" s="13" t="s">
        <v>2</v>
      </c>
      <c r="D52" s="13" t="s">
        <v>19</v>
      </c>
      <c r="E52" s="13" t="s">
        <v>20</v>
      </c>
    </row>
    <row r="53" spans="1:5" ht="14.25">
      <c r="A53" s="14">
        <v>1</v>
      </c>
      <c r="B53" s="20" t="s">
        <v>48</v>
      </c>
      <c r="C53" s="16" t="s">
        <v>22</v>
      </c>
      <c r="D53" s="20" t="s">
        <v>49</v>
      </c>
      <c r="E53" s="20">
        <v>1951.58</v>
      </c>
    </row>
    <row r="54" spans="1:5" ht="28.5">
      <c r="A54" s="14">
        <v>2</v>
      </c>
      <c r="B54" s="16" t="s">
        <v>38</v>
      </c>
      <c r="C54" s="14" t="s">
        <v>22</v>
      </c>
      <c r="D54" s="14" t="s">
        <v>50</v>
      </c>
      <c r="E54" s="14">
        <v>1289.6</v>
      </c>
    </row>
    <row r="55" spans="1:5" ht="28.5">
      <c r="A55" s="14">
        <v>3</v>
      </c>
      <c r="B55" s="16" t="s">
        <v>38</v>
      </c>
      <c r="C55" s="14" t="s">
        <v>22</v>
      </c>
      <c r="D55" s="16" t="s">
        <v>51</v>
      </c>
      <c r="E55" s="16">
        <v>4472</v>
      </c>
    </row>
    <row r="56" spans="1:5" ht="28.5">
      <c r="A56" s="14">
        <v>4</v>
      </c>
      <c r="B56" s="16" t="s">
        <v>38</v>
      </c>
      <c r="C56" s="14" t="s">
        <v>22</v>
      </c>
      <c r="D56" s="16" t="s">
        <v>52</v>
      </c>
      <c r="E56" s="16">
        <v>3764.8</v>
      </c>
    </row>
    <row r="57" spans="1:5" ht="15">
      <c r="A57" s="17"/>
      <c r="B57" s="17" t="s">
        <v>24</v>
      </c>
      <c r="C57" s="17"/>
      <c r="D57" s="17"/>
      <c r="E57" s="17">
        <f>SUM(E53:E56)</f>
        <v>11477.98</v>
      </c>
    </row>
    <row r="58" spans="1:5" ht="15">
      <c r="A58" s="21"/>
      <c r="B58" s="21"/>
      <c r="C58" s="21"/>
      <c r="D58" s="21"/>
      <c r="E58" s="21"/>
    </row>
    <row r="59" spans="1:5" ht="18">
      <c r="A59" s="54" t="s">
        <v>53</v>
      </c>
      <c r="B59" s="54"/>
      <c r="C59" s="54"/>
      <c r="D59" s="54"/>
      <c r="E59" s="54"/>
    </row>
    <row r="60" spans="1:5" ht="15.75">
      <c r="A60" s="12" t="s">
        <v>1</v>
      </c>
      <c r="B60" s="13" t="s">
        <v>18</v>
      </c>
      <c r="C60" s="13" t="s">
        <v>2</v>
      </c>
      <c r="D60" s="13" t="s">
        <v>19</v>
      </c>
      <c r="E60" s="13" t="s">
        <v>20</v>
      </c>
    </row>
    <row r="61" spans="1:5" ht="14.25">
      <c r="A61" s="14">
        <v>1</v>
      </c>
      <c r="B61" s="20"/>
      <c r="C61" s="14"/>
      <c r="D61" s="14"/>
      <c r="E61" s="14"/>
    </row>
    <row r="62" spans="1:5" ht="14.25">
      <c r="A62" s="14"/>
      <c r="B62" s="20"/>
      <c r="C62" s="14"/>
      <c r="D62" s="14"/>
      <c r="E62" s="14"/>
    </row>
    <row r="63" spans="1:5" ht="14.25">
      <c r="A63" s="14">
        <v>2</v>
      </c>
      <c r="B63" s="16"/>
      <c r="C63" s="14"/>
      <c r="D63" s="16"/>
      <c r="E63" s="16"/>
    </row>
    <row r="64" spans="1:5" ht="15">
      <c r="A64" s="17"/>
      <c r="B64" s="17" t="s">
        <v>24</v>
      </c>
      <c r="C64" s="17"/>
      <c r="D64" s="17"/>
      <c r="E64" s="17">
        <f>E63+E61+E62</f>
        <v>0</v>
      </c>
    </row>
    <row r="65" spans="1:5" ht="15">
      <c r="A65" s="21"/>
      <c r="B65" s="21"/>
      <c r="C65" s="21"/>
      <c r="D65" s="21"/>
      <c r="E65" s="21"/>
    </row>
    <row r="66" spans="1:5" ht="18">
      <c r="A66" s="54" t="s">
        <v>54</v>
      </c>
      <c r="B66" s="54"/>
      <c r="C66" s="54"/>
      <c r="D66" s="54"/>
      <c r="E66" s="54"/>
    </row>
    <row r="67" spans="1:5" ht="15.75">
      <c r="A67" s="12" t="s">
        <v>1</v>
      </c>
      <c r="B67" s="13" t="s">
        <v>18</v>
      </c>
      <c r="C67" s="13" t="s">
        <v>2</v>
      </c>
      <c r="D67" s="13" t="s">
        <v>19</v>
      </c>
      <c r="E67" s="13" t="s">
        <v>20</v>
      </c>
    </row>
    <row r="68" spans="1:5" ht="19.5" customHeight="1">
      <c r="A68" s="14">
        <v>1</v>
      </c>
      <c r="B68" s="22"/>
      <c r="C68" s="16" t="s">
        <v>22</v>
      </c>
      <c r="D68" s="16"/>
      <c r="E68" s="16"/>
    </row>
    <row r="69" spans="1:5" ht="14.25">
      <c r="A69" s="14"/>
      <c r="B69" s="20"/>
      <c r="C69" s="14"/>
      <c r="D69" s="14"/>
      <c r="E69" s="14"/>
    </row>
    <row r="70" spans="1:5" ht="14.25">
      <c r="A70" s="14">
        <v>2</v>
      </c>
      <c r="B70" s="16"/>
      <c r="C70" s="14"/>
      <c r="D70" s="16"/>
      <c r="E70" s="16"/>
    </row>
    <row r="71" spans="1:5" ht="15">
      <c r="A71" s="17"/>
      <c r="B71" s="17" t="s">
        <v>24</v>
      </c>
      <c r="C71" s="17"/>
      <c r="D71" s="17"/>
      <c r="E71" s="17">
        <f>E70+E68+E69</f>
        <v>0</v>
      </c>
    </row>
    <row r="72" spans="1:5" ht="18">
      <c r="A72" s="57"/>
      <c r="B72" s="57"/>
      <c r="C72" s="57"/>
      <c r="D72" s="57"/>
      <c r="E72" s="57"/>
    </row>
    <row r="73" spans="1:5" ht="18">
      <c r="A73" s="54" t="s">
        <v>55</v>
      </c>
      <c r="B73" s="54"/>
      <c r="C73" s="54"/>
      <c r="D73" s="54"/>
      <c r="E73" s="54"/>
    </row>
    <row r="74" spans="1:5" ht="15.75">
      <c r="A74" s="12" t="s">
        <v>1</v>
      </c>
      <c r="B74" s="13" t="s">
        <v>18</v>
      </c>
      <c r="C74" s="13" t="s">
        <v>2</v>
      </c>
      <c r="D74" s="13" t="s">
        <v>19</v>
      </c>
      <c r="E74" s="13" t="s">
        <v>20</v>
      </c>
    </row>
    <row r="75" spans="1:5" ht="14.25">
      <c r="A75" s="14">
        <v>1</v>
      </c>
      <c r="B75" s="20"/>
      <c r="C75" s="14"/>
      <c r="D75" s="14"/>
      <c r="E75" s="14"/>
    </row>
    <row r="76" spans="1:5" ht="14.25">
      <c r="A76" s="14"/>
      <c r="B76" s="20"/>
      <c r="C76" s="14"/>
      <c r="D76" s="14"/>
      <c r="E76" s="14"/>
    </row>
    <row r="77" spans="1:5" ht="14.25">
      <c r="A77" s="14">
        <v>2</v>
      </c>
      <c r="B77" s="16"/>
      <c r="C77" s="14"/>
      <c r="D77" s="16"/>
      <c r="E77" s="16"/>
    </row>
    <row r="78" spans="1:5" ht="15">
      <c r="A78" s="17"/>
      <c r="B78" s="17" t="s">
        <v>24</v>
      </c>
      <c r="C78" s="17"/>
      <c r="D78" s="17"/>
      <c r="E78" s="17">
        <f>E77+E75+E76</f>
        <v>0</v>
      </c>
    </row>
    <row r="79" spans="1:5" ht="18">
      <c r="A79" s="57"/>
      <c r="B79" s="57"/>
      <c r="C79" s="57"/>
      <c r="D79" s="57"/>
      <c r="E79" s="57"/>
    </row>
    <row r="80" spans="1:5" ht="18">
      <c r="A80" s="54" t="s">
        <v>56</v>
      </c>
      <c r="B80" s="54"/>
      <c r="C80" s="54"/>
      <c r="D80" s="54"/>
      <c r="E80" s="54"/>
    </row>
    <row r="81" spans="1:5" ht="15.75">
      <c r="A81" s="12" t="s">
        <v>1</v>
      </c>
      <c r="B81" s="13" t="s">
        <v>18</v>
      </c>
      <c r="C81" s="13" t="s">
        <v>2</v>
      </c>
      <c r="D81" s="13" t="s">
        <v>19</v>
      </c>
      <c r="E81" s="13" t="s">
        <v>20</v>
      </c>
    </row>
    <row r="82" spans="1:5" ht="43.5" customHeight="1">
      <c r="A82" s="14">
        <v>1</v>
      </c>
      <c r="B82" s="22" t="s">
        <v>57</v>
      </c>
      <c r="C82" s="14" t="s">
        <v>22</v>
      </c>
      <c r="D82" s="14"/>
      <c r="E82" s="14">
        <v>111062.17</v>
      </c>
    </row>
    <row r="83" spans="1:5" ht="28.5">
      <c r="A83" s="14">
        <v>2</v>
      </c>
      <c r="B83" s="20" t="s">
        <v>58</v>
      </c>
      <c r="C83" s="14" t="s">
        <v>22</v>
      </c>
      <c r="D83" s="20" t="s">
        <v>59</v>
      </c>
      <c r="E83" s="14">
        <v>4194.36</v>
      </c>
    </row>
    <row r="84" spans="1:5" ht="14.25">
      <c r="A84" s="14">
        <v>3</v>
      </c>
      <c r="B84" s="16" t="s">
        <v>60</v>
      </c>
      <c r="C84" s="14" t="s">
        <v>22</v>
      </c>
      <c r="D84" s="16" t="s">
        <v>61</v>
      </c>
      <c r="E84" s="16">
        <v>3686.36</v>
      </c>
    </row>
    <row r="85" spans="1:5" ht="15">
      <c r="A85" s="17"/>
      <c r="B85" s="17" t="s">
        <v>24</v>
      </c>
      <c r="C85" s="17"/>
      <c r="D85" s="17"/>
      <c r="E85" s="17">
        <f>E84+E82+E83</f>
        <v>118942.89</v>
      </c>
    </row>
    <row r="86" spans="1:5" ht="18">
      <c r="A86" s="58"/>
      <c r="B86" s="58"/>
      <c r="C86" s="58"/>
      <c r="D86" s="58"/>
      <c r="E86" s="58"/>
    </row>
    <row r="87" spans="1:5" ht="15.75">
      <c r="A87" s="23"/>
      <c r="B87" s="24"/>
      <c r="C87" s="24"/>
      <c r="D87" s="24"/>
      <c r="E87" s="24"/>
    </row>
    <row r="88" spans="1:5" ht="21" customHeight="1">
      <c r="A88" s="25"/>
      <c r="B88" s="26"/>
      <c r="C88" s="27" t="s">
        <v>62</v>
      </c>
      <c r="D88" s="25"/>
      <c r="E88" s="25">
        <f>E5+E12+E21+E28+E35+E42+E49+E57+E64+E71+E78+E85</f>
        <v>245225.00999999998</v>
      </c>
    </row>
    <row r="89" spans="1:5" ht="12.75">
      <c r="A89" s="28"/>
      <c r="B89" s="28"/>
      <c r="C89" s="28"/>
      <c r="D89" s="28"/>
      <c r="E89" s="28"/>
    </row>
  </sheetData>
  <sheetProtection selectLockedCells="1" selectUnlockedCells="1"/>
  <mergeCells count="15">
    <mergeCell ref="A79:E79"/>
    <mergeCell ref="A80:E80"/>
    <mergeCell ref="A86:E86"/>
    <mergeCell ref="A44:E44"/>
    <mergeCell ref="A51:E51"/>
    <mergeCell ref="A59:E59"/>
    <mergeCell ref="A66:E66"/>
    <mergeCell ref="A72:E72"/>
    <mergeCell ref="A73:E73"/>
    <mergeCell ref="A1:E1"/>
    <mergeCell ref="A7:E7"/>
    <mergeCell ref="A14:E14"/>
    <mergeCell ref="A23:E23"/>
    <mergeCell ref="A30:E30"/>
    <mergeCell ref="A37:E3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zoomScale="80" zoomScaleNormal="80" zoomScalePageLayoutView="0" workbookViewId="0" topLeftCell="A82">
      <selection activeCell="E109" sqref="E109"/>
    </sheetView>
  </sheetViews>
  <sheetFormatPr defaultColWidth="11.57421875" defaultRowHeight="12.75"/>
  <cols>
    <col min="1" max="1" width="8.7109375" style="29" customWidth="1"/>
    <col min="2" max="2" width="39.140625" style="29" customWidth="1"/>
    <col min="3" max="3" width="23.57421875" style="29" customWidth="1"/>
    <col min="4" max="4" width="45.8515625" style="29" customWidth="1"/>
    <col min="5" max="5" width="20.00390625" style="29" customWidth="1"/>
    <col min="6" max="16384" width="11.57421875" style="29" customWidth="1"/>
  </cols>
  <sheetData>
    <row r="1" spans="1:5" ht="29.25" customHeight="1">
      <c r="A1" s="56" t="s">
        <v>63</v>
      </c>
      <c r="B1" s="56"/>
      <c r="C1" s="56"/>
      <c r="D1" s="56"/>
      <c r="E1" s="56"/>
    </row>
    <row r="2" spans="1:5" ht="15.75">
      <c r="A2" s="12" t="s">
        <v>1</v>
      </c>
      <c r="B2" s="30" t="s">
        <v>18</v>
      </c>
      <c r="C2" s="30" t="s">
        <v>2</v>
      </c>
      <c r="D2" s="30" t="s">
        <v>19</v>
      </c>
      <c r="E2" s="30" t="s">
        <v>20</v>
      </c>
    </row>
    <row r="3" spans="1:5" ht="28.5">
      <c r="A3" s="20">
        <v>1</v>
      </c>
      <c r="B3" s="20" t="s">
        <v>64</v>
      </c>
      <c r="C3" s="20" t="s">
        <v>65</v>
      </c>
      <c r="D3" s="20"/>
      <c r="E3" s="20">
        <f>3312.41</f>
        <v>3312.41</v>
      </c>
    </row>
    <row r="4" spans="1:5" ht="14.25">
      <c r="A4" s="20">
        <v>2</v>
      </c>
      <c r="B4" s="16" t="s">
        <v>66</v>
      </c>
      <c r="C4" s="16" t="s">
        <v>65</v>
      </c>
      <c r="D4" s="16"/>
      <c r="E4" s="16">
        <f>6503.11</f>
        <v>6503.11</v>
      </c>
    </row>
    <row r="5" spans="1:5" ht="14.25">
      <c r="A5" s="20">
        <v>3</v>
      </c>
      <c r="B5" s="16" t="s">
        <v>67</v>
      </c>
      <c r="C5" s="16" t="s">
        <v>65</v>
      </c>
      <c r="D5" s="16" t="s">
        <v>68</v>
      </c>
      <c r="E5" s="16">
        <f>1681.92</f>
        <v>1681.92</v>
      </c>
    </row>
    <row r="6" spans="1:5" ht="14.25">
      <c r="A6" s="20">
        <v>4</v>
      </c>
      <c r="B6" s="16" t="s">
        <v>69</v>
      </c>
      <c r="C6" s="16" t="s">
        <v>65</v>
      </c>
      <c r="D6" s="16"/>
      <c r="E6" s="16">
        <f>210.24</f>
        <v>210.24</v>
      </c>
    </row>
    <row r="7" spans="1:5" ht="14.25">
      <c r="A7" s="20">
        <v>5</v>
      </c>
      <c r="B7" s="16"/>
      <c r="C7" s="16"/>
      <c r="D7" s="16"/>
      <c r="E7" s="16"/>
    </row>
    <row r="8" spans="1:5" ht="14.25">
      <c r="A8" s="20">
        <v>6</v>
      </c>
      <c r="B8" s="16"/>
      <c r="C8" s="16"/>
      <c r="D8" s="16"/>
      <c r="E8" s="16"/>
    </row>
    <row r="9" spans="1:5" ht="14.25">
      <c r="A9" s="20"/>
      <c r="B9" s="16"/>
      <c r="C9" s="16"/>
      <c r="D9" s="16"/>
      <c r="E9" s="16"/>
    </row>
    <row r="10" spans="1:5" ht="15">
      <c r="A10" s="31"/>
      <c r="B10" s="31" t="s">
        <v>24</v>
      </c>
      <c r="C10" s="31"/>
      <c r="D10" s="31"/>
      <c r="E10" s="31">
        <f>E3+E4+E5+E6+E7+E8+E9</f>
        <v>11707.68</v>
      </c>
    </row>
    <row r="11" spans="1:5" ht="12.75">
      <c r="A11" s="32"/>
      <c r="B11" s="32"/>
      <c r="C11" s="32"/>
      <c r="D11" s="32"/>
      <c r="E11" s="32"/>
    </row>
    <row r="12" spans="1:5" ht="27.75" customHeight="1">
      <c r="A12" s="56" t="s">
        <v>25</v>
      </c>
      <c r="B12" s="56"/>
      <c r="C12" s="56"/>
      <c r="D12" s="56"/>
      <c r="E12" s="56"/>
    </row>
    <row r="13" spans="1:5" ht="15.75">
      <c r="A13" s="12" t="s">
        <v>1</v>
      </c>
      <c r="B13" s="30" t="s">
        <v>18</v>
      </c>
      <c r="C13" s="30" t="s">
        <v>2</v>
      </c>
      <c r="D13" s="30" t="s">
        <v>19</v>
      </c>
      <c r="E13" s="30" t="s">
        <v>20</v>
      </c>
    </row>
    <row r="14" spans="1:5" ht="14.25">
      <c r="A14" s="20">
        <v>1</v>
      </c>
      <c r="B14" s="20" t="s">
        <v>69</v>
      </c>
      <c r="C14" s="16" t="s">
        <v>65</v>
      </c>
      <c r="D14" s="20"/>
      <c r="E14" s="20">
        <f>210.24</f>
        <v>210.24</v>
      </c>
    </row>
    <row r="15" spans="1:5" ht="14.25">
      <c r="A15" s="20">
        <v>2</v>
      </c>
      <c r="B15" s="16" t="s">
        <v>67</v>
      </c>
      <c r="C15" s="16" t="s">
        <v>65</v>
      </c>
      <c r="D15" s="16" t="s">
        <v>68</v>
      </c>
      <c r="E15" s="16">
        <f>1681.92</f>
        <v>1681.92</v>
      </c>
    </row>
    <row r="16" spans="1:5" ht="14.25">
      <c r="A16" s="20">
        <v>3</v>
      </c>
      <c r="B16" s="16"/>
      <c r="C16" s="16"/>
      <c r="D16" s="16"/>
      <c r="E16" s="16"/>
    </row>
    <row r="17" spans="1:5" ht="14.25">
      <c r="A17" s="20">
        <v>4</v>
      </c>
      <c r="B17" s="16"/>
      <c r="C17" s="16"/>
      <c r="D17" s="16"/>
      <c r="E17" s="16"/>
    </row>
    <row r="18" spans="1:5" ht="14.25">
      <c r="A18" s="20">
        <v>5</v>
      </c>
      <c r="B18" s="16"/>
      <c r="C18" s="16"/>
      <c r="D18" s="16"/>
      <c r="E18" s="16"/>
    </row>
    <row r="19" spans="1:5" ht="14.25">
      <c r="A19" s="20">
        <v>6</v>
      </c>
      <c r="B19" s="16"/>
      <c r="C19" s="16"/>
      <c r="D19" s="16"/>
      <c r="E19" s="16"/>
    </row>
    <row r="20" spans="1:5" ht="15">
      <c r="A20" s="31"/>
      <c r="B20" s="31" t="s">
        <v>24</v>
      </c>
      <c r="C20" s="31"/>
      <c r="D20" s="31"/>
      <c r="E20" s="31">
        <f>E14+E15+E16+E17+E18+E19</f>
        <v>1892.16</v>
      </c>
    </row>
    <row r="21" spans="1:5" s="34" customFormat="1" ht="15">
      <c r="A21" s="33"/>
      <c r="B21" s="33"/>
      <c r="C21" s="33"/>
      <c r="D21" s="33"/>
      <c r="E21" s="33"/>
    </row>
    <row r="22" spans="1:5" ht="17.25" customHeight="1">
      <c r="A22" s="55" t="s">
        <v>33</v>
      </c>
      <c r="B22" s="55"/>
      <c r="C22" s="55"/>
      <c r="D22" s="55"/>
      <c r="E22" s="55"/>
    </row>
    <row r="23" spans="1:5" ht="15.75">
      <c r="A23" s="12" t="s">
        <v>1</v>
      </c>
      <c r="B23" s="30" t="s">
        <v>18</v>
      </c>
      <c r="C23" s="30" t="s">
        <v>2</v>
      </c>
      <c r="D23" s="30" t="s">
        <v>19</v>
      </c>
      <c r="E23" s="30" t="s">
        <v>20</v>
      </c>
    </row>
    <row r="24" spans="1:5" ht="28.5">
      <c r="A24" s="20">
        <v>1</v>
      </c>
      <c r="B24" s="16" t="s">
        <v>70</v>
      </c>
      <c r="C24" s="16" t="s">
        <v>46</v>
      </c>
      <c r="D24" s="16"/>
      <c r="E24" s="16">
        <f>3968.48</f>
        <v>3968.48</v>
      </c>
    </row>
    <row r="25" spans="1:5" ht="14.25">
      <c r="A25" s="20">
        <v>2</v>
      </c>
      <c r="B25" s="16" t="s">
        <v>71</v>
      </c>
      <c r="C25" s="16" t="s">
        <v>46</v>
      </c>
      <c r="D25" s="16" t="s">
        <v>72</v>
      </c>
      <c r="E25" s="16">
        <f>2105.88</f>
        <v>2105.88</v>
      </c>
    </row>
    <row r="26" spans="1:5" ht="18" customHeight="1">
      <c r="A26" s="20">
        <v>3</v>
      </c>
      <c r="B26" s="20" t="s">
        <v>69</v>
      </c>
      <c r="C26" s="16" t="s">
        <v>46</v>
      </c>
      <c r="D26" s="16"/>
      <c r="E26" s="20">
        <f>210.24</f>
        <v>210.24</v>
      </c>
    </row>
    <row r="27" spans="1:5" ht="20.25" customHeight="1">
      <c r="A27" s="20">
        <v>4</v>
      </c>
      <c r="B27" s="16" t="s">
        <v>67</v>
      </c>
      <c r="C27" s="16" t="s">
        <v>46</v>
      </c>
      <c r="D27" s="16" t="s">
        <v>68</v>
      </c>
      <c r="E27" s="16">
        <f>1681.92</f>
        <v>1681.92</v>
      </c>
    </row>
    <row r="28" spans="1:5" ht="14.25">
      <c r="A28" s="20">
        <v>5</v>
      </c>
      <c r="B28" s="16"/>
      <c r="C28" s="16" t="s">
        <v>46</v>
      </c>
      <c r="D28" s="16"/>
      <c r="E28" s="16"/>
    </row>
    <row r="29" spans="1:5" ht="15">
      <c r="A29" s="31"/>
      <c r="B29" s="31" t="s">
        <v>24</v>
      </c>
      <c r="C29" s="31"/>
      <c r="D29" s="31"/>
      <c r="E29" s="31">
        <f>E25+E26+E24+E27+E28</f>
        <v>7966.52</v>
      </c>
    </row>
    <row r="30" spans="1:5" s="34" customFormat="1" ht="15">
      <c r="A30" s="33"/>
      <c r="B30" s="33"/>
      <c r="C30" s="33"/>
      <c r="D30" s="33"/>
      <c r="E30" s="33"/>
    </row>
    <row r="31" spans="1:5" ht="21" customHeight="1">
      <c r="A31" s="55" t="s">
        <v>73</v>
      </c>
      <c r="B31" s="55"/>
      <c r="C31" s="55"/>
      <c r="D31" s="55"/>
      <c r="E31" s="55"/>
    </row>
    <row r="32" spans="1:5" ht="15.75">
      <c r="A32" s="12" t="s">
        <v>1</v>
      </c>
      <c r="B32" s="30" t="s">
        <v>18</v>
      </c>
      <c r="C32" s="30" t="s">
        <v>2</v>
      </c>
      <c r="D32" s="30" t="s">
        <v>19</v>
      </c>
      <c r="E32" s="30" t="s">
        <v>20</v>
      </c>
    </row>
    <row r="33" spans="1:5" ht="23.25" customHeight="1">
      <c r="A33" s="20">
        <v>1</v>
      </c>
      <c r="B33" s="20" t="s">
        <v>69</v>
      </c>
      <c r="C33" s="16" t="s">
        <v>46</v>
      </c>
      <c r="D33" s="16"/>
      <c r="E33" s="20">
        <f>210.24</f>
        <v>210.24</v>
      </c>
    </row>
    <row r="34" spans="1:5" ht="14.25">
      <c r="A34" s="20">
        <v>2</v>
      </c>
      <c r="B34" s="16" t="s">
        <v>67</v>
      </c>
      <c r="C34" s="16" t="s">
        <v>46</v>
      </c>
      <c r="D34" s="16" t="s">
        <v>68</v>
      </c>
      <c r="E34" s="16">
        <f>1681.92</f>
        <v>1681.92</v>
      </c>
    </row>
    <row r="35" spans="1:5" ht="28.5">
      <c r="A35" s="20">
        <v>3</v>
      </c>
      <c r="B35" s="16" t="s">
        <v>74</v>
      </c>
      <c r="C35" s="16" t="s">
        <v>65</v>
      </c>
      <c r="D35" s="16"/>
      <c r="E35" s="16">
        <v>2056.14</v>
      </c>
    </row>
    <row r="36" spans="1:5" ht="42.75">
      <c r="A36" s="20">
        <v>4</v>
      </c>
      <c r="B36" s="16" t="s">
        <v>75</v>
      </c>
      <c r="C36" s="16" t="s">
        <v>65</v>
      </c>
      <c r="D36" s="16"/>
      <c r="E36" s="16">
        <v>702.46</v>
      </c>
    </row>
    <row r="37" spans="1:5" ht="14.25">
      <c r="A37" s="20">
        <v>5</v>
      </c>
      <c r="B37" s="16" t="s">
        <v>76</v>
      </c>
      <c r="C37" s="16" t="s">
        <v>65</v>
      </c>
      <c r="D37" s="16"/>
      <c r="E37" s="16">
        <v>5167.09</v>
      </c>
    </row>
    <row r="38" spans="1:5" ht="28.5">
      <c r="A38" s="20">
        <v>6</v>
      </c>
      <c r="B38" s="16" t="s">
        <v>77</v>
      </c>
      <c r="C38" s="16" t="s">
        <v>65</v>
      </c>
      <c r="D38" s="35"/>
      <c r="E38" s="16">
        <v>5367.84</v>
      </c>
    </row>
    <row r="39" spans="1:5" ht="15">
      <c r="A39" s="31"/>
      <c r="B39" s="31" t="s">
        <v>24</v>
      </c>
      <c r="C39" s="31"/>
      <c r="D39" s="31"/>
      <c r="E39" s="31">
        <f>E33+E34+E35+E36+E37+E38</f>
        <v>15185.69</v>
      </c>
    </row>
    <row r="40" spans="1:5" s="34" customFormat="1" ht="15">
      <c r="A40" s="33"/>
      <c r="B40" s="33"/>
      <c r="C40" s="33"/>
      <c r="D40" s="33"/>
      <c r="E40" s="33"/>
    </row>
    <row r="41" spans="1:5" ht="16.5" customHeight="1">
      <c r="A41" s="55" t="s">
        <v>78</v>
      </c>
      <c r="B41" s="55"/>
      <c r="C41" s="55"/>
      <c r="D41" s="55"/>
      <c r="E41" s="55"/>
    </row>
    <row r="42" spans="1:5" ht="15.75">
      <c r="A42" s="12" t="s">
        <v>1</v>
      </c>
      <c r="B42" s="30" t="s">
        <v>18</v>
      </c>
      <c r="C42" s="30" t="s">
        <v>2</v>
      </c>
      <c r="D42" s="30" t="s">
        <v>19</v>
      </c>
      <c r="E42" s="30" t="s">
        <v>20</v>
      </c>
    </row>
    <row r="43" spans="1:5" ht="21.75" customHeight="1">
      <c r="A43" s="20">
        <v>1</v>
      </c>
      <c r="B43" s="20" t="s">
        <v>69</v>
      </c>
      <c r="C43" s="16" t="s">
        <v>46</v>
      </c>
      <c r="D43" s="16"/>
      <c r="E43" s="20">
        <f>210.24</f>
        <v>210.24</v>
      </c>
    </row>
    <row r="44" spans="1:5" ht="14.25">
      <c r="A44" s="20">
        <v>2</v>
      </c>
      <c r="B44" s="16" t="s">
        <v>67</v>
      </c>
      <c r="C44" s="16" t="s">
        <v>46</v>
      </c>
      <c r="D44" s="16" t="s">
        <v>68</v>
      </c>
      <c r="E44" s="16">
        <f>1681.92</f>
        <v>1681.92</v>
      </c>
    </row>
    <row r="45" spans="1:5" ht="28.5">
      <c r="A45" s="20">
        <v>3</v>
      </c>
      <c r="B45" s="16" t="s">
        <v>77</v>
      </c>
      <c r="C45" s="16" t="s">
        <v>65</v>
      </c>
      <c r="D45" s="16"/>
      <c r="E45" s="16">
        <v>5367.84</v>
      </c>
    </row>
    <row r="46" spans="1:5" ht="28.5">
      <c r="A46" s="20">
        <v>4</v>
      </c>
      <c r="B46" s="16" t="s">
        <v>79</v>
      </c>
      <c r="C46" s="16" t="s">
        <v>46</v>
      </c>
      <c r="D46" s="16"/>
      <c r="E46" s="16">
        <v>2035.66</v>
      </c>
    </row>
    <row r="47" spans="1:5" ht="28.5">
      <c r="A47" s="20">
        <v>5</v>
      </c>
      <c r="B47" s="16" t="s">
        <v>80</v>
      </c>
      <c r="C47" s="16" t="s">
        <v>65</v>
      </c>
      <c r="D47" s="16" t="s">
        <v>81</v>
      </c>
      <c r="E47" s="16">
        <v>818.21</v>
      </c>
    </row>
    <row r="48" spans="1:5" ht="15">
      <c r="A48" s="31"/>
      <c r="B48" s="31" t="s">
        <v>24</v>
      </c>
      <c r="C48" s="31"/>
      <c r="D48" s="31"/>
      <c r="E48" s="31">
        <f>E43+E44+E45+E46+E47</f>
        <v>10113.869999999999</v>
      </c>
    </row>
    <row r="49" spans="1:5" s="34" customFormat="1" ht="15">
      <c r="A49" s="33"/>
      <c r="B49" s="33"/>
      <c r="C49" s="33"/>
      <c r="D49" s="33"/>
      <c r="E49" s="33"/>
    </row>
    <row r="50" spans="1:5" ht="16.5" customHeight="1">
      <c r="A50" s="55" t="s">
        <v>82</v>
      </c>
      <c r="B50" s="55"/>
      <c r="C50" s="55"/>
      <c r="D50" s="55"/>
      <c r="E50" s="55"/>
    </row>
    <row r="51" spans="1:5" ht="15.75">
      <c r="A51" s="12" t="s">
        <v>1</v>
      </c>
      <c r="B51" s="30" t="s">
        <v>18</v>
      </c>
      <c r="C51" s="30" t="s">
        <v>2</v>
      </c>
      <c r="D51" s="30" t="s">
        <v>19</v>
      </c>
      <c r="E51" s="30" t="s">
        <v>20</v>
      </c>
    </row>
    <row r="52" spans="1:5" ht="17.25" customHeight="1">
      <c r="A52" s="36">
        <v>1</v>
      </c>
      <c r="B52" s="20" t="s">
        <v>69</v>
      </c>
      <c r="C52" s="16" t="s">
        <v>46</v>
      </c>
      <c r="D52" s="16"/>
      <c r="E52" s="20">
        <f>210.24</f>
        <v>210.24</v>
      </c>
    </row>
    <row r="53" spans="1:5" ht="15">
      <c r="A53" s="36">
        <v>2</v>
      </c>
      <c r="B53" s="16" t="s">
        <v>67</v>
      </c>
      <c r="C53" s="16" t="s">
        <v>46</v>
      </c>
      <c r="D53" s="16" t="s">
        <v>68</v>
      </c>
      <c r="E53" s="16">
        <f>1681.92</f>
        <v>1681.92</v>
      </c>
    </row>
    <row r="54" spans="1:5" ht="15">
      <c r="A54" s="36">
        <v>3</v>
      </c>
      <c r="B54" s="20" t="s">
        <v>83</v>
      </c>
      <c r="C54" s="16" t="s">
        <v>65</v>
      </c>
      <c r="D54" s="16"/>
      <c r="E54" s="16">
        <v>5020.16</v>
      </c>
    </row>
    <row r="55" spans="1:5" ht="29.25">
      <c r="A55" s="36">
        <v>4</v>
      </c>
      <c r="B55" s="16" t="s">
        <v>84</v>
      </c>
      <c r="C55" s="14" t="s">
        <v>27</v>
      </c>
      <c r="D55" s="14" t="s">
        <v>85</v>
      </c>
      <c r="E55" s="14">
        <f>938.3</f>
        <v>938.3</v>
      </c>
    </row>
    <row r="56" spans="1:5" ht="15">
      <c r="A56" s="36"/>
      <c r="B56" s="20"/>
      <c r="C56" s="16" t="s">
        <v>46</v>
      </c>
      <c r="D56" s="16"/>
      <c r="E56" s="16"/>
    </row>
    <row r="57" spans="1:5" ht="15">
      <c r="A57" s="36"/>
      <c r="B57" s="20"/>
      <c r="C57" s="16" t="s">
        <v>46</v>
      </c>
      <c r="D57" s="16"/>
      <c r="E57" s="16"/>
    </row>
    <row r="58" spans="1:5" ht="15">
      <c r="A58" s="31"/>
      <c r="B58" s="31" t="s">
        <v>24</v>
      </c>
      <c r="C58" s="31"/>
      <c r="D58" s="31"/>
      <c r="E58" s="31">
        <f>E52+E53+E54+E55+E56+E57</f>
        <v>7850.62</v>
      </c>
    </row>
    <row r="59" spans="1:5" s="34" customFormat="1" ht="15">
      <c r="A59" s="33"/>
      <c r="B59" s="33"/>
      <c r="C59" s="33"/>
      <c r="D59" s="33"/>
      <c r="E59" s="33"/>
    </row>
    <row r="60" spans="1:5" ht="18" customHeight="1">
      <c r="A60" s="56" t="s">
        <v>43</v>
      </c>
      <c r="B60" s="56"/>
      <c r="C60" s="56"/>
      <c r="D60" s="56"/>
      <c r="E60" s="56"/>
    </row>
    <row r="61" spans="1:5" ht="15.75">
      <c r="A61" s="12" t="s">
        <v>1</v>
      </c>
      <c r="B61" s="30" t="s">
        <v>18</v>
      </c>
      <c r="C61" s="30" t="s">
        <v>2</v>
      </c>
      <c r="D61" s="30" t="s">
        <v>19</v>
      </c>
      <c r="E61" s="30" t="s">
        <v>20</v>
      </c>
    </row>
    <row r="62" spans="1:5" ht="14.25">
      <c r="A62" s="20">
        <v>1</v>
      </c>
      <c r="B62" s="16" t="s">
        <v>86</v>
      </c>
      <c r="C62" s="16" t="s">
        <v>46</v>
      </c>
      <c r="D62" s="16"/>
      <c r="E62" s="16">
        <f>1087.23</f>
        <v>1087.23</v>
      </c>
    </row>
    <row r="63" spans="1:5" ht="14.25">
      <c r="A63" s="20">
        <v>2</v>
      </c>
      <c r="B63" s="16" t="s">
        <v>67</v>
      </c>
      <c r="C63" s="16" t="s">
        <v>65</v>
      </c>
      <c r="D63" s="16" t="s">
        <v>68</v>
      </c>
      <c r="E63" s="16">
        <v>1681.92</v>
      </c>
    </row>
    <row r="64" spans="1:5" ht="28.5">
      <c r="A64" s="20">
        <v>3</v>
      </c>
      <c r="B64" s="16" t="s">
        <v>77</v>
      </c>
      <c r="C64" s="16" t="s">
        <v>46</v>
      </c>
      <c r="D64" s="16"/>
      <c r="E64" s="16">
        <f>5367.84</f>
        <v>5367.84</v>
      </c>
    </row>
    <row r="65" spans="1:5" ht="14.25">
      <c r="A65" s="20">
        <v>4</v>
      </c>
      <c r="B65" s="20" t="s">
        <v>69</v>
      </c>
      <c r="C65" s="16" t="s">
        <v>46</v>
      </c>
      <c r="D65" s="16"/>
      <c r="E65" s="20">
        <f>210.24</f>
        <v>210.24</v>
      </c>
    </row>
    <row r="66" spans="1:5" ht="14.25">
      <c r="A66" s="20">
        <v>5</v>
      </c>
      <c r="B66" s="16"/>
      <c r="C66" s="16"/>
      <c r="D66" s="16"/>
      <c r="E66" s="16"/>
    </row>
    <row r="67" spans="1:5" ht="14.25">
      <c r="A67" s="20">
        <v>6</v>
      </c>
      <c r="B67" s="16"/>
      <c r="C67" s="16"/>
      <c r="D67" s="16"/>
      <c r="E67" s="16"/>
    </row>
    <row r="68" spans="1:5" ht="14.25">
      <c r="A68" s="20">
        <v>7</v>
      </c>
      <c r="B68" s="16"/>
      <c r="C68" s="16"/>
      <c r="D68" s="16"/>
      <c r="E68" s="16"/>
    </row>
    <row r="69" spans="1:5" ht="15">
      <c r="A69" s="31"/>
      <c r="B69" s="31" t="s">
        <v>24</v>
      </c>
      <c r="C69" s="31"/>
      <c r="D69" s="31"/>
      <c r="E69" s="31">
        <f>E62+E63+E64+E65+E66+E67+E68</f>
        <v>8347.23</v>
      </c>
    </row>
    <row r="70" spans="1:5" s="34" customFormat="1" ht="15">
      <c r="A70" s="33"/>
      <c r="B70" s="33"/>
      <c r="C70" s="33"/>
      <c r="D70" s="33"/>
      <c r="E70" s="33"/>
    </row>
    <row r="71" spans="1:5" ht="17.25" customHeight="1">
      <c r="A71" s="56" t="s">
        <v>47</v>
      </c>
      <c r="B71" s="56"/>
      <c r="C71" s="56"/>
      <c r="D71" s="56"/>
      <c r="E71" s="56"/>
    </row>
    <row r="72" spans="1:5" ht="15.75">
      <c r="A72" s="12" t="s">
        <v>1</v>
      </c>
      <c r="B72" s="30" t="s">
        <v>18</v>
      </c>
      <c r="C72" s="30" t="s">
        <v>2</v>
      </c>
      <c r="D72" s="30" t="s">
        <v>19</v>
      </c>
      <c r="E72" s="30" t="s">
        <v>20</v>
      </c>
    </row>
    <row r="73" spans="1:5" ht="14.25">
      <c r="A73" s="20">
        <v>1</v>
      </c>
      <c r="B73" s="16" t="s">
        <v>83</v>
      </c>
      <c r="C73" s="16" t="s">
        <v>65</v>
      </c>
      <c r="D73" s="16"/>
      <c r="E73" s="16">
        <v>4174.27</v>
      </c>
    </row>
    <row r="74" spans="1:5" ht="14.25">
      <c r="A74" s="20">
        <v>2</v>
      </c>
      <c r="B74" s="16" t="s">
        <v>67</v>
      </c>
      <c r="C74" s="16" t="s">
        <v>65</v>
      </c>
      <c r="D74" s="16" t="s">
        <v>68</v>
      </c>
      <c r="E74" s="16">
        <v>1681.92</v>
      </c>
    </row>
    <row r="75" spans="1:5" ht="14.25">
      <c r="A75" s="20">
        <v>3</v>
      </c>
      <c r="B75" s="20" t="s">
        <v>69</v>
      </c>
      <c r="C75" s="16" t="s">
        <v>65</v>
      </c>
      <c r="D75" s="16"/>
      <c r="E75" s="20">
        <f>210.24</f>
        <v>210.24</v>
      </c>
    </row>
    <row r="76" spans="1:5" ht="14.25">
      <c r="A76" s="20">
        <v>4</v>
      </c>
      <c r="B76" s="16"/>
      <c r="C76" s="16"/>
      <c r="D76" s="16"/>
      <c r="E76" s="16"/>
    </row>
    <row r="77" spans="1:5" ht="14.25">
      <c r="A77" s="20"/>
      <c r="B77" s="16"/>
      <c r="C77" s="16"/>
      <c r="D77" s="16"/>
      <c r="E77" s="16"/>
    </row>
    <row r="78" spans="1:5" ht="14.25">
      <c r="A78" s="20"/>
      <c r="B78" s="16"/>
      <c r="C78" s="16"/>
      <c r="D78" s="16"/>
      <c r="E78" s="16"/>
    </row>
    <row r="79" spans="1:5" ht="14.25">
      <c r="A79" s="20"/>
      <c r="B79" s="16"/>
      <c r="C79" s="16"/>
      <c r="D79" s="16"/>
      <c r="E79" s="16"/>
    </row>
    <row r="80" spans="1:5" ht="15">
      <c r="A80" s="31"/>
      <c r="B80" s="31" t="s">
        <v>24</v>
      </c>
      <c r="C80" s="31"/>
      <c r="D80" s="31"/>
      <c r="E80" s="31">
        <f>SUM(E73:E79)</f>
        <v>6066.43</v>
      </c>
    </row>
    <row r="81" spans="1:5" s="34" customFormat="1" ht="15">
      <c r="A81" s="33"/>
      <c r="B81" s="33"/>
      <c r="C81" s="33"/>
      <c r="D81" s="33"/>
      <c r="E81" s="33"/>
    </row>
    <row r="82" spans="1:5" ht="17.25" customHeight="1">
      <c r="A82" s="56" t="s">
        <v>53</v>
      </c>
      <c r="B82" s="56"/>
      <c r="C82" s="56"/>
      <c r="D82" s="56"/>
      <c r="E82" s="56"/>
    </row>
    <row r="83" spans="1:5" ht="15.75">
      <c r="A83" s="12" t="s">
        <v>1</v>
      </c>
      <c r="B83" s="30" t="s">
        <v>18</v>
      </c>
      <c r="C83" s="30" t="s">
        <v>2</v>
      </c>
      <c r="D83" s="30" t="s">
        <v>19</v>
      </c>
      <c r="E83" s="30" t="s">
        <v>20</v>
      </c>
    </row>
    <row r="84" spans="1:5" ht="15">
      <c r="A84" s="37">
        <v>2</v>
      </c>
      <c r="B84" s="16" t="s">
        <v>67</v>
      </c>
      <c r="C84" s="16" t="s">
        <v>65</v>
      </c>
      <c r="D84" s="16" t="s">
        <v>68</v>
      </c>
      <c r="E84" s="16">
        <v>1681.92</v>
      </c>
    </row>
    <row r="85" spans="1:5" ht="15">
      <c r="A85" s="37">
        <v>3</v>
      </c>
      <c r="B85" s="20" t="s">
        <v>69</v>
      </c>
      <c r="C85" s="16" t="s">
        <v>65</v>
      </c>
      <c r="D85" s="16"/>
      <c r="E85" s="20">
        <f>210.24</f>
        <v>210.24</v>
      </c>
    </row>
    <row r="86" spans="1:5" ht="15">
      <c r="A86" s="38"/>
      <c r="B86" s="38" t="s">
        <v>24</v>
      </c>
      <c r="C86" s="38"/>
      <c r="D86" s="38"/>
      <c r="E86" s="38">
        <f>SUM(E83:E85)</f>
        <v>1892.16</v>
      </c>
    </row>
    <row r="87" spans="1:5" ht="15">
      <c r="A87" s="39"/>
      <c r="B87" s="39"/>
      <c r="C87" s="39"/>
      <c r="D87" s="39"/>
      <c r="E87" s="39"/>
    </row>
    <row r="88" spans="1:5" ht="18" customHeight="1">
      <c r="A88" s="59" t="s">
        <v>54</v>
      </c>
      <c r="B88" s="59"/>
      <c r="C88" s="59"/>
      <c r="D88" s="59"/>
      <c r="E88" s="59"/>
    </row>
    <row r="89" spans="1:5" ht="15.75" customHeight="1">
      <c r="A89" s="12" t="s">
        <v>1</v>
      </c>
      <c r="B89" s="30" t="s">
        <v>18</v>
      </c>
      <c r="C89" s="30" t="s">
        <v>2</v>
      </c>
      <c r="D89" s="30" t="s">
        <v>19</v>
      </c>
      <c r="E89" s="30" t="s">
        <v>20</v>
      </c>
    </row>
    <row r="90" spans="1:5" ht="15">
      <c r="A90" s="37">
        <v>1</v>
      </c>
      <c r="B90" s="16" t="s">
        <v>67</v>
      </c>
      <c r="C90" s="16" t="s">
        <v>65</v>
      </c>
      <c r="D90" s="16" t="s">
        <v>68</v>
      </c>
      <c r="E90" s="16">
        <v>1681.92</v>
      </c>
    </row>
    <row r="91" spans="1:5" ht="15">
      <c r="A91" s="37">
        <v>2</v>
      </c>
      <c r="B91" s="20" t="s">
        <v>69</v>
      </c>
      <c r="C91" s="16" t="s">
        <v>65</v>
      </c>
      <c r="D91" s="16"/>
      <c r="E91" s="20">
        <f>210.24</f>
        <v>210.24</v>
      </c>
    </row>
    <row r="92" spans="1:5" ht="15">
      <c r="A92" s="37">
        <v>3</v>
      </c>
      <c r="B92" s="16" t="s">
        <v>87</v>
      </c>
      <c r="C92" s="16" t="s">
        <v>46</v>
      </c>
      <c r="D92" s="16" t="s">
        <v>88</v>
      </c>
      <c r="E92" s="16">
        <f>1146.51</f>
        <v>1146.51</v>
      </c>
    </row>
    <row r="93" spans="1:5" ht="15">
      <c r="A93" s="37">
        <v>4</v>
      </c>
      <c r="B93" s="40" t="s">
        <v>89</v>
      </c>
      <c r="C93" s="16" t="s">
        <v>46</v>
      </c>
      <c r="D93" s="16" t="s">
        <v>90</v>
      </c>
      <c r="E93" s="16">
        <f>5277</f>
        <v>5277</v>
      </c>
    </row>
    <row r="94" spans="1:5" ht="15">
      <c r="A94" s="37">
        <v>5</v>
      </c>
      <c r="B94" s="40" t="s">
        <v>91</v>
      </c>
      <c r="C94" s="16" t="s">
        <v>46</v>
      </c>
      <c r="D94" s="16" t="s">
        <v>92</v>
      </c>
      <c r="E94" s="16">
        <f>1798.34</f>
        <v>1798.34</v>
      </c>
    </row>
    <row r="95" spans="1:5" ht="15">
      <c r="A95" s="38"/>
      <c r="B95" s="38" t="s">
        <v>24</v>
      </c>
      <c r="C95" s="38"/>
      <c r="D95" s="38"/>
      <c r="E95" s="38">
        <f>SUM(E90:E94)</f>
        <v>10114.01</v>
      </c>
    </row>
    <row r="97" spans="1:5" ht="19.5" customHeight="1">
      <c r="A97" s="56" t="s">
        <v>55</v>
      </c>
      <c r="B97" s="56"/>
      <c r="C97" s="56"/>
      <c r="D97" s="56"/>
      <c r="E97" s="56"/>
    </row>
    <row r="98" spans="1:5" ht="15.75">
      <c r="A98" s="12" t="s">
        <v>1</v>
      </c>
      <c r="B98" s="30" t="s">
        <v>18</v>
      </c>
      <c r="C98" s="30" t="s">
        <v>2</v>
      </c>
      <c r="D98" s="30" t="s">
        <v>19</v>
      </c>
      <c r="E98" s="30" t="s">
        <v>20</v>
      </c>
    </row>
    <row r="99" spans="1:5" ht="15">
      <c r="A99" s="37">
        <v>1</v>
      </c>
      <c r="B99" s="16" t="s">
        <v>67</v>
      </c>
      <c r="C99" s="16" t="s">
        <v>65</v>
      </c>
      <c r="D99" s="16" t="s">
        <v>68</v>
      </c>
      <c r="E99" s="16">
        <v>1681.92</v>
      </c>
    </row>
    <row r="100" spans="1:5" ht="15">
      <c r="A100" s="37">
        <v>2</v>
      </c>
      <c r="B100" s="20" t="s">
        <v>69</v>
      </c>
      <c r="C100" s="16" t="s">
        <v>65</v>
      </c>
      <c r="D100" s="37"/>
      <c r="E100" s="20">
        <f>210.24</f>
        <v>210.24</v>
      </c>
    </row>
    <row r="101" spans="1:5" ht="28.5">
      <c r="A101" s="37">
        <v>3</v>
      </c>
      <c r="B101" s="20" t="s">
        <v>93</v>
      </c>
      <c r="C101" s="16" t="s">
        <v>46</v>
      </c>
      <c r="D101" s="37"/>
      <c r="E101" s="20">
        <f>13995.36</f>
        <v>13995.36</v>
      </c>
    </row>
    <row r="102" spans="1:5" ht="15">
      <c r="A102" s="38"/>
      <c r="B102" s="38" t="s">
        <v>24</v>
      </c>
      <c r="C102" s="38"/>
      <c r="D102" s="38"/>
      <c r="E102" s="38">
        <f>SUM(E99:E101)</f>
        <v>15887.52</v>
      </c>
    </row>
    <row r="104" spans="1:5" ht="19.5" customHeight="1">
      <c r="A104" s="56" t="s">
        <v>56</v>
      </c>
      <c r="B104" s="56"/>
      <c r="C104" s="56"/>
      <c r="D104" s="56"/>
      <c r="E104" s="56"/>
    </row>
    <row r="105" spans="1:5" ht="16.5" customHeight="1">
      <c r="A105" s="12" t="s">
        <v>1</v>
      </c>
      <c r="B105" s="30" t="s">
        <v>18</v>
      </c>
      <c r="C105" s="30" t="s">
        <v>2</v>
      </c>
      <c r="D105" s="30" t="s">
        <v>19</v>
      </c>
      <c r="E105" s="30" t="s">
        <v>20</v>
      </c>
    </row>
    <row r="106" spans="1:5" ht="15">
      <c r="A106" s="37">
        <v>1</v>
      </c>
      <c r="B106" s="16" t="s">
        <v>67</v>
      </c>
      <c r="C106" s="16" t="s">
        <v>65</v>
      </c>
      <c r="D106" s="16" t="s">
        <v>68</v>
      </c>
      <c r="E106" s="16">
        <v>1681.92</v>
      </c>
    </row>
    <row r="107" spans="1:5" ht="15">
      <c r="A107" s="37">
        <v>2</v>
      </c>
      <c r="B107" s="20" t="s">
        <v>69</v>
      </c>
      <c r="C107" s="16" t="s">
        <v>65</v>
      </c>
      <c r="D107" s="37"/>
      <c r="E107" s="20">
        <f>210.24</f>
        <v>210.24</v>
      </c>
    </row>
    <row r="108" spans="1:5" ht="15">
      <c r="A108" s="37">
        <v>3</v>
      </c>
      <c r="B108" s="16" t="s">
        <v>94</v>
      </c>
      <c r="C108" s="16" t="s">
        <v>65</v>
      </c>
      <c r="D108" s="16" t="s">
        <v>95</v>
      </c>
      <c r="E108" s="16">
        <v>2696.73</v>
      </c>
    </row>
    <row r="109" spans="1:5" ht="15">
      <c r="A109" s="37">
        <v>4</v>
      </c>
      <c r="B109" s="16"/>
      <c r="C109" s="16"/>
      <c r="D109" s="16"/>
      <c r="E109" s="16"/>
    </row>
    <row r="110" spans="1:5" ht="15">
      <c r="A110" s="38"/>
      <c r="B110" s="38" t="s">
        <v>24</v>
      </c>
      <c r="C110" s="38"/>
      <c r="D110" s="38"/>
      <c r="E110" s="38">
        <f>SUM(E105:E109)</f>
        <v>4588.89</v>
      </c>
    </row>
    <row r="113" spans="1:5" ht="15">
      <c r="A113" s="41"/>
      <c r="B113" s="41" t="s">
        <v>96</v>
      </c>
      <c r="C113" s="41"/>
      <c r="D113" s="41"/>
      <c r="E113" s="41">
        <f>E10+E20+E29+E39+E48+E58+E69+E80+E86+E95+E102+E110</f>
        <v>101612.78000000001</v>
      </c>
    </row>
  </sheetData>
  <sheetProtection selectLockedCells="1" selectUnlockedCells="1"/>
  <mergeCells count="12">
    <mergeCell ref="A60:E60"/>
    <mergeCell ref="A71:E71"/>
    <mergeCell ref="A82:E82"/>
    <mergeCell ref="A88:E88"/>
    <mergeCell ref="A97:E97"/>
    <mergeCell ref="A104:E104"/>
    <mergeCell ref="A1:E1"/>
    <mergeCell ref="A12:E12"/>
    <mergeCell ref="A22:E22"/>
    <mergeCell ref="A31:E31"/>
    <mergeCell ref="A41:E41"/>
    <mergeCell ref="A50:E5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20"/>
  <sheetViews>
    <sheetView zoomScale="80" zoomScaleNormal="80" zoomScalePageLayoutView="0" workbookViewId="0" topLeftCell="A1">
      <selection activeCell="C9" sqref="C9"/>
    </sheetView>
  </sheetViews>
  <sheetFormatPr defaultColWidth="11.57421875" defaultRowHeight="12.75"/>
  <cols>
    <col min="1" max="1" width="11.57421875" style="0" customWidth="1"/>
    <col min="2" max="2" width="34.7109375" style="0" customWidth="1"/>
    <col min="3" max="3" width="23.7109375" style="0" customWidth="1"/>
  </cols>
  <sheetData>
    <row r="4" spans="1:3" ht="15.75">
      <c r="A4" s="42" t="s">
        <v>1</v>
      </c>
      <c r="B4" s="42" t="s">
        <v>97</v>
      </c>
      <c r="C4" s="42" t="s">
        <v>98</v>
      </c>
    </row>
    <row r="5" spans="1:3" ht="14.25">
      <c r="A5" s="14"/>
      <c r="B5" s="14"/>
      <c r="C5" s="14"/>
    </row>
    <row r="6" spans="1:3" ht="14.25">
      <c r="A6" s="14">
        <v>1</v>
      </c>
      <c r="B6" s="20"/>
      <c r="C6" s="14"/>
    </row>
    <row r="7" spans="1:3" ht="14.25">
      <c r="A7" s="14">
        <v>2</v>
      </c>
      <c r="B7" s="20"/>
      <c r="C7" s="14"/>
    </row>
    <row r="8" spans="1:3" ht="14.25">
      <c r="A8" s="14">
        <v>3</v>
      </c>
      <c r="B8" s="20"/>
      <c r="C8" s="14"/>
    </row>
    <row r="9" spans="1:3" ht="14.25">
      <c r="A9" s="14">
        <v>4</v>
      </c>
      <c r="B9" s="20"/>
      <c r="C9" s="14"/>
    </row>
    <row r="10" spans="1:3" ht="14.25">
      <c r="A10" s="14">
        <v>5</v>
      </c>
      <c r="B10" s="20"/>
      <c r="C10" s="14"/>
    </row>
    <row r="11" spans="1:3" ht="14.25">
      <c r="A11" s="14"/>
      <c r="B11" s="20"/>
      <c r="C11" s="14"/>
    </row>
    <row r="12" spans="1:3" ht="14.25">
      <c r="A12" s="43"/>
      <c r="B12" s="44" t="s">
        <v>96</v>
      </c>
      <c r="C12" s="43">
        <f>C6+C7+C8+C9+C10</f>
        <v>0</v>
      </c>
    </row>
    <row r="13" spans="1:3" ht="14.25">
      <c r="A13" s="45"/>
      <c r="B13" s="46"/>
      <c r="C13" s="45"/>
    </row>
    <row r="14" spans="1:3" ht="14.25">
      <c r="A14" s="45"/>
      <c r="B14" s="46"/>
      <c r="C14" s="45"/>
    </row>
    <row r="15" spans="1:3" ht="14.25">
      <c r="A15" s="45"/>
      <c r="B15" s="46"/>
      <c r="C15" s="45"/>
    </row>
    <row r="16" spans="1:3" ht="14.25">
      <c r="A16" s="45"/>
      <c r="B16" s="46"/>
      <c r="C16" s="45"/>
    </row>
    <row r="17" spans="1:3" ht="14.25">
      <c r="A17" s="45"/>
      <c r="B17" s="46"/>
      <c r="C17" s="45"/>
    </row>
    <row r="18" spans="1:3" ht="14.25">
      <c r="A18" s="45"/>
      <c r="B18" s="46"/>
      <c r="C18" s="45"/>
    </row>
    <row r="19" spans="1:3" ht="14.25">
      <c r="A19" s="45"/>
      <c r="B19" s="46"/>
      <c r="C19" s="45"/>
    </row>
    <row r="20" spans="1:3" ht="14.25">
      <c r="A20" s="45"/>
      <c r="B20" s="46"/>
      <c r="C20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2020-03-11T05:31:47Z</dcterms:modified>
  <cp:category/>
  <cp:version/>
  <cp:contentType/>
  <cp:contentStatus/>
</cp:coreProperties>
</file>